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pc_laptop\Downloads\"/>
    </mc:Choice>
  </mc:AlternateContent>
  <xr:revisionPtr revIDLastSave="0" documentId="13_ncr:1_{319678C5-E57D-4F91-8DD6-11A1227476D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alculator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6" i="1" l="1"/>
  <c r="B15" i="1"/>
  <c r="B17" i="1" s="1"/>
  <c r="B18" i="1" s="1"/>
  <c r="F2" i="1"/>
  <c r="C11" i="1" s="1"/>
  <c r="C18" i="1" l="1"/>
</calcChain>
</file>

<file path=xl/sharedStrings.xml><?xml version="1.0" encoding="utf-8"?>
<sst xmlns="http://schemas.openxmlformats.org/spreadsheetml/2006/main" count="38" uniqueCount="36">
  <si>
    <t>Crusher Downtime Loss Calculator (Simple)</t>
  </si>
  <si>
    <t>Currency</t>
  </si>
  <si>
    <t>Symbol</t>
  </si>
  <si>
    <t>Enter your site values in the blue cells. The calculator estimates annual lost tonnes and annual production loss from oversized-rock stoppages (production loss only).</t>
  </si>
  <si>
    <t>INPUTS</t>
  </si>
  <si>
    <t>Parameter</t>
  </si>
  <si>
    <t>Value</t>
  </si>
  <si>
    <t>Unit</t>
  </si>
  <si>
    <t>Notes / guidance</t>
  </si>
  <si>
    <t>Crusher capacity</t>
  </si>
  <si>
    <t>t/h</t>
  </si>
  <si>
    <t>Average throughput when running</t>
  </si>
  <si>
    <t>Typical stoppage duration</t>
  </si>
  <si>
    <t>minutes</t>
  </si>
  <si>
    <t>From feed stop → restart</t>
  </si>
  <si>
    <t>Frequency</t>
  </si>
  <si>
    <t>events/week</t>
  </si>
  <si>
    <t>Typical primary crushers: 0.5–3 events/week</t>
  </si>
  <si>
    <t>Contribution margin or product value</t>
  </si>
  <si>
    <t>Use net margin if known; otherwise use value per tonne</t>
  </si>
  <si>
    <t>RESULTS</t>
  </si>
  <si>
    <t>Metric</t>
  </si>
  <si>
    <t>Formula</t>
  </si>
  <si>
    <t>Lost tonnes per event</t>
  </si>
  <si>
    <t>t/event</t>
  </si>
  <si>
    <t>B8 × (B9 ÷ 60)</t>
  </si>
  <si>
    <t>Events per year</t>
  </si>
  <si>
    <t>events/year</t>
  </si>
  <si>
    <t>B10 × 52</t>
  </si>
  <si>
    <t>Annual lost tonnes</t>
  </si>
  <si>
    <t>t/year</t>
  </si>
  <si>
    <t>Lost tonnes/event × Events/year</t>
  </si>
  <si>
    <t>Annual production loss</t>
  </si>
  <si>
    <t>Annual lost tonnes × B11</t>
  </si>
  <si>
    <t>Note: This simple version counts production loss only. Extended versions can add rock-breaker cost, wear parts, fleet idle cost, and H&amp;S exposure assumptions.</t>
  </si>
  <si>
    <t>USD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</si>
</sst>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b/>
      <sz val="16"/>
      <name val="Calibri"/>
    </font>
    <font>
      <b/>
      <sz val="11"/>
      <color rgb="FFFFFFFF"/>
      <name val="Calibri"/>
    </font>
    <font>
      <b/>
      <sz val="11"/>
      <name val="Calibri"/>
    </font>
    <font>
      <sz val="11"/>
      <color rgb="FF0000FF"/>
      <name val="Calibri"/>
    </font>
    <font>
      <b/>
      <sz val="12"/>
      <name val="Calibri"/>
    </font>
  </fonts>
  <fills count="6">
    <fill>
      <patternFill patternType="none"/>
    </fill>
    <fill>
      <patternFill patternType="gray125"/>
    </fill>
    <fill>
      <patternFill patternType="solid">
        <fgColor rgb="FF1F4E79"/>
      </patternFill>
    </fill>
    <fill>
      <patternFill patternType="solid">
        <fgColor rgb="FFF2F2F2"/>
      </patternFill>
    </fill>
    <fill>
      <patternFill patternType="solid">
        <fgColor rgb="FFD9E1F2"/>
      </patternFill>
    </fill>
    <fill>
      <patternFill patternType="solid">
        <fgColor rgb="FFE2EFDA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1" fontId="4" fillId="4" borderId="1" xfId="0" applyNumberFormat="1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top" wrapText="1"/>
    </xf>
    <xf numFmtId="164" fontId="4" fillId="4" borderId="1" xfId="0" applyNumberFormat="1" applyFont="1" applyFill="1" applyBorder="1" applyAlignment="1">
      <alignment horizontal="right" vertical="center"/>
    </xf>
    <xf numFmtId="0" fontId="0" fillId="0" borderId="1" xfId="0" applyBorder="1" applyAlignment="1">
      <alignment horizontal="left" vertical="center"/>
    </xf>
    <xf numFmtId="3" fontId="0" fillId="0" borderId="1" xfId="0" applyNumberFormat="1" applyBorder="1" applyAlignment="1">
      <alignment horizontal="right" vertical="center"/>
    </xf>
    <xf numFmtId="0" fontId="5" fillId="5" borderId="1" xfId="0" applyFont="1" applyFill="1" applyBorder="1" applyAlignment="1">
      <alignment horizontal="left" vertical="center"/>
    </xf>
    <xf numFmtId="0" fontId="0" fillId="5" borderId="1" xfId="0" applyFill="1" applyBorder="1" applyAlignment="1">
      <alignment horizontal="center" vertical="center"/>
    </xf>
    <xf numFmtId="0" fontId="0" fillId="5" borderId="1" xfId="0" applyFill="1" applyBorder="1" applyAlignment="1">
      <alignment vertical="top" wrapText="1"/>
    </xf>
    <xf numFmtId="4" fontId="4" fillId="4" borderId="1" xfId="0" applyNumberFormat="1" applyFont="1" applyFill="1" applyBorder="1" applyAlignment="1">
      <alignment horizontal="right" vertical="center"/>
    </xf>
    <xf numFmtId="4" fontId="0" fillId="5" borderId="1" xfId="0" applyNumberFormat="1" applyFill="1" applyBorder="1" applyAlignment="1">
      <alignment horizontal="right" vertical="center"/>
    </xf>
    <xf numFmtId="0" fontId="1" fillId="0" borderId="0" xfId="0" applyFont="1"/>
    <xf numFmtId="0" fontId="0" fillId="0" borderId="0" xfId="0"/>
    <xf numFmtId="0" fontId="2" fillId="2" borderId="0" xfId="0" applyFont="1" applyFill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10">
    <dxf>
      <numFmt numFmtId="171" formatCode="&quot;C$&quot;#,##0.00;\-&quot;C$&quot;#,##0.00"/>
    </dxf>
    <dxf>
      <numFmt numFmtId="170" formatCode="&quot;£&quot;#,##0.00;\-&quot;£&quot;#,##0.00"/>
    </dxf>
    <dxf>
      <numFmt numFmtId="169" formatCode="&quot;A$&quot;#,##0.00;\-&quot;A$&quot;#,##0.00"/>
    </dxf>
    <dxf>
      <numFmt numFmtId="168" formatCode="&quot;$&quot;#,##0.00;\-&quot;$&quot;#,##0.00"/>
    </dxf>
    <dxf>
      <numFmt numFmtId="167" formatCode="&quot;€&quot;#,##0.00;\-&quot;€&quot;#,##0.00"/>
    </dxf>
    <dxf>
      <numFmt numFmtId="171" formatCode="&quot;C$&quot;#,##0.00;\-&quot;C$&quot;#,##0.00"/>
    </dxf>
    <dxf>
      <numFmt numFmtId="170" formatCode="&quot;£&quot;#,##0.00;\-&quot;£&quot;#,##0.00"/>
    </dxf>
    <dxf>
      <numFmt numFmtId="169" formatCode="&quot;A$&quot;#,##0.00;\-&quot;A$&quot;#,##0.00"/>
    </dxf>
    <dxf>
      <numFmt numFmtId="168" formatCode="&quot;$&quot;#,##0.00;\-&quot;$&quot;#,##0.00"/>
    </dxf>
    <dxf>
      <numFmt numFmtId="167" formatCode="&quot;€&quot;#,##0.00;\-&quot;€&quot;#,##0.0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1"/>
  <sheetViews>
    <sheetView showGridLines="0" tabSelected="1" workbookViewId="0">
      <selection activeCell="G11" sqref="G11"/>
    </sheetView>
  </sheetViews>
  <sheetFormatPr defaultRowHeight="15" x14ac:dyDescent="0.25"/>
  <cols>
    <col min="1" max="1" width="34" customWidth="1"/>
    <col min="2" max="2" width="18" customWidth="1"/>
    <col min="3" max="3" width="14" customWidth="1"/>
    <col min="4" max="4" width="34" customWidth="1"/>
  </cols>
  <sheetData>
    <row r="1" spans="1:6" ht="21" x14ac:dyDescent="0.35">
      <c r="A1" s="14" t="s">
        <v>0</v>
      </c>
      <c r="B1" s="15"/>
      <c r="C1" s="15"/>
      <c r="D1" s="15"/>
      <c r="E1" t="s">
        <v>1</v>
      </c>
      <c r="F1" s="3" t="s">
        <v>35</v>
      </c>
    </row>
    <row r="2" spans="1:6" x14ac:dyDescent="0.25">
      <c r="E2" t="s">
        <v>2</v>
      </c>
      <c r="F2" t="str">
        <f>IF(F1="EUR","€",IF(F1="USD","$",IF(F1="AUD","A$",IF(F1="GBP","£",IF(F1="CAD","C$","")))))</f>
        <v>$</v>
      </c>
    </row>
    <row r="3" spans="1:6" x14ac:dyDescent="0.25">
      <c r="A3" s="17" t="s">
        <v>3</v>
      </c>
      <c r="B3" s="15"/>
      <c r="C3" s="15"/>
      <c r="D3" s="15"/>
    </row>
    <row r="4" spans="1:6" x14ac:dyDescent="0.25">
      <c r="A4" s="15"/>
      <c r="B4" s="15"/>
      <c r="C4" s="15"/>
      <c r="D4" s="15"/>
    </row>
    <row r="6" spans="1:6" x14ac:dyDescent="0.25">
      <c r="A6" s="16" t="s">
        <v>4</v>
      </c>
      <c r="B6" s="15"/>
      <c r="C6" s="15"/>
      <c r="D6" s="15"/>
    </row>
    <row r="7" spans="1:6" x14ac:dyDescent="0.25">
      <c r="A7" s="1" t="s">
        <v>5</v>
      </c>
      <c r="B7" s="1" t="s">
        <v>6</v>
      </c>
      <c r="C7" s="1" t="s">
        <v>7</v>
      </c>
      <c r="D7" s="1" t="s">
        <v>8</v>
      </c>
    </row>
    <row r="8" spans="1:6" x14ac:dyDescent="0.25">
      <c r="A8" s="2" t="s">
        <v>9</v>
      </c>
      <c r="B8" s="3">
        <v>800</v>
      </c>
      <c r="C8" s="4" t="s">
        <v>10</v>
      </c>
      <c r="D8" s="5" t="s">
        <v>11</v>
      </c>
    </row>
    <row r="9" spans="1:6" x14ac:dyDescent="0.25">
      <c r="A9" s="2" t="s">
        <v>12</v>
      </c>
      <c r="B9" s="3">
        <v>20</v>
      </c>
      <c r="C9" s="4" t="s">
        <v>13</v>
      </c>
      <c r="D9" s="5" t="s">
        <v>14</v>
      </c>
    </row>
    <row r="10" spans="1:6" ht="30" x14ac:dyDescent="0.25">
      <c r="A10" s="2" t="s">
        <v>15</v>
      </c>
      <c r="B10" s="6">
        <v>1</v>
      </c>
      <c r="C10" s="4" t="s">
        <v>16</v>
      </c>
      <c r="D10" s="5" t="s">
        <v>17</v>
      </c>
    </row>
    <row r="11" spans="1:6" ht="30" x14ac:dyDescent="0.25">
      <c r="A11" s="2" t="s">
        <v>18</v>
      </c>
      <c r="B11" s="12">
        <v>8</v>
      </c>
      <c r="C11" s="4" t="str">
        <f>F2&amp;"/t"</f>
        <v>$/t</v>
      </c>
      <c r="D11" s="5" t="s">
        <v>19</v>
      </c>
    </row>
    <row r="13" spans="1:6" x14ac:dyDescent="0.25">
      <c r="A13" s="16" t="s">
        <v>20</v>
      </c>
      <c r="B13" s="15"/>
      <c r="C13" s="15"/>
      <c r="D13" s="15"/>
    </row>
    <row r="14" spans="1:6" x14ac:dyDescent="0.25">
      <c r="A14" s="1" t="s">
        <v>21</v>
      </c>
      <c r="B14" s="1" t="s">
        <v>6</v>
      </c>
      <c r="C14" s="1" t="s">
        <v>7</v>
      </c>
      <c r="D14" s="1" t="s">
        <v>22</v>
      </c>
    </row>
    <row r="15" spans="1:6" x14ac:dyDescent="0.25">
      <c r="A15" s="7" t="s">
        <v>23</v>
      </c>
      <c r="B15" s="8">
        <f>B8*(B9/60)</f>
        <v>266.66666666666663</v>
      </c>
      <c r="C15" s="4" t="s">
        <v>24</v>
      </c>
      <c r="D15" s="5" t="s">
        <v>25</v>
      </c>
    </row>
    <row r="16" spans="1:6" x14ac:dyDescent="0.25">
      <c r="A16" s="7" t="s">
        <v>26</v>
      </c>
      <c r="B16" s="8">
        <f>B10*52</f>
        <v>52</v>
      </c>
      <c r="C16" s="4" t="s">
        <v>27</v>
      </c>
      <c r="D16" s="5" t="s">
        <v>28</v>
      </c>
    </row>
    <row r="17" spans="1:4" x14ac:dyDescent="0.25">
      <c r="A17" s="7" t="s">
        <v>29</v>
      </c>
      <c r="B17" s="8">
        <f>B15*B16</f>
        <v>13866.666666666664</v>
      </c>
      <c r="C17" s="4" t="s">
        <v>30</v>
      </c>
      <c r="D17" s="5" t="s">
        <v>31</v>
      </c>
    </row>
    <row r="18" spans="1:4" ht="15.75" x14ac:dyDescent="0.25">
      <c r="A18" s="9" t="s">
        <v>32</v>
      </c>
      <c r="B18" s="13">
        <f>B17*B11</f>
        <v>110933.33333333331</v>
      </c>
      <c r="C18" s="10" t="str">
        <f>F2&amp;"/year"</f>
        <v>$/year</v>
      </c>
      <c r="D18" s="11" t="s">
        <v>33</v>
      </c>
    </row>
    <row r="20" spans="1:4" x14ac:dyDescent="0.25">
      <c r="A20" s="17" t="s">
        <v>34</v>
      </c>
      <c r="B20" s="15"/>
      <c r="C20" s="15"/>
      <c r="D20" s="15"/>
    </row>
    <row r="21" spans="1:4" x14ac:dyDescent="0.25">
      <c r="A21" s="15"/>
      <c r="B21" s="15"/>
      <c r="C21" s="15"/>
      <c r="D21" s="15"/>
    </row>
  </sheetData>
  <mergeCells count="5">
    <mergeCell ref="A1:D1"/>
    <mergeCell ref="A6:D6"/>
    <mergeCell ref="A3:D4"/>
    <mergeCell ref="A20:D21"/>
    <mergeCell ref="A13:D13"/>
  </mergeCells>
  <conditionalFormatting sqref="B11">
    <cfRule type="expression" dxfId="9" priority="1" stopIfTrue="1">
      <formula>$F$1="EUR"</formula>
    </cfRule>
    <cfRule type="expression" dxfId="8" priority="3" stopIfTrue="1">
      <formula>$F$1="USD"</formula>
    </cfRule>
    <cfRule type="expression" dxfId="7" priority="5" stopIfTrue="1">
      <formula>$F$1="AUD"</formula>
    </cfRule>
    <cfRule type="expression" dxfId="6" priority="7" stopIfTrue="1">
      <formula>$F$1="GBP"</formula>
    </cfRule>
    <cfRule type="expression" dxfId="5" priority="9" stopIfTrue="1">
      <formula>$F$1="CAD"</formula>
    </cfRule>
  </conditionalFormatting>
  <conditionalFormatting sqref="B18">
    <cfRule type="expression" dxfId="4" priority="10" stopIfTrue="1">
      <formula>$F$1="EUR"</formula>
    </cfRule>
    <cfRule type="expression" dxfId="3" priority="10" stopIfTrue="1">
      <formula>$F$1="USD"</formula>
    </cfRule>
    <cfRule type="expression" dxfId="2" priority="10" stopIfTrue="1">
      <formula>$F$1="AUD"</formula>
    </cfRule>
    <cfRule type="expression" dxfId="1" priority="10" stopIfTrue="1">
      <formula>$F$1="GBP"</formula>
    </cfRule>
    <cfRule type="expression" dxfId="0" priority="10" stopIfTrue="1">
      <formula>$F$1="CAD"</formula>
    </cfRule>
  </conditionalFormatting>
  <dataValidations count="1">
    <dataValidation type="list" sqref="F1" xr:uid="{00000000-0002-0000-0000-000000000000}">
      <formula1>"EUR,USD,AUD,GBP,CAD"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Calculator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Marius Sugentaitis</cp:lastModifiedBy>
  <dcterms:created xsi:type="dcterms:W3CDTF">2026-02-04T14:25:42Z</dcterms:created>
  <dcterms:modified xsi:type="dcterms:W3CDTF">2026-02-04T14:42:56Z</dcterms:modified>
</cp:coreProperties>
</file>